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nefox-my.sharepoint.com/personal/mcbeth_redgranitelibrary_org/Documents/library budgets/"/>
    </mc:Choice>
  </mc:AlternateContent>
  <xr:revisionPtr revIDLastSave="0" documentId="8_{936D7BF6-E196-4472-B153-1889F34B68D7}" xr6:coauthVersionLast="47" xr6:coauthVersionMax="47" xr10:uidLastSave="{00000000-0000-0000-0000-000000000000}"/>
  <bookViews>
    <workbookView xWindow="-120" yWindow="-120" windowWidth="29040" windowHeight="15720" xr2:uid="{4AAE9FA4-04AC-49E0-B1EA-7BB96B2A3170}"/>
  </bookViews>
  <sheets>
    <sheet name="2026 propsed budget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8" i="1" s="1"/>
  <c r="D67" i="1" s="1"/>
  <c r="D82" i="1" s="1"/>
  <c r="D84" i="1" s="1"/>
  <c r="E5" i="1"/>
  <c r="E8" i="1" s="1"/>
  <c r="E67" i="1" s="1"/>
  <c r="E82" i="1" s="1"/>
  <c r="E84" i="1" s="1"/>
  <c r="H5" i="1"/>
  <c r="H8" i="1" s="1"/>
  <c r="F8" i="1"/>
  <c r="G8" i="1"/>
  <c r="G67" i="1" s="1"/>
  <c r="G69" i="1" s="1"/>
  <c r="I8" i="1"/>
  <c r="D17" i="1"/>
  <c r="E17" i="1"/>
  <c r="F17" i="1"/>
  <c r="G17" i="1"/>
  <c r="H17" i="1"/>
  <c r="I17" i="1"/>
  <c r="A19" i="1"/>
  <c r="D30" i="1"/>
  <c r="E30" i="1"/>
  <c r="F30" i="1"/>
  <c r="G30" i="1"/>
  <c r="H30" i="1"/>
  <c r="I30" i="1"/>
  <c r="A31" i="1"/>
  <c r="I41" i="1"/>
  <c r="D43" i="1"/>
  <c r="E43" i="1"/>
  <c r="F43" i="1"/>
  <c r="G43" i="1"/>
  <c r="H43" i="1"/>
  <c r="I43" i="1"/>
  <c r="A44" i="1"/>
  <c r="J50" i="1"/>
  <c r="I52" i="1"/>
  <c r="J52" i="1" s="1"/>
  <c r="I53" i="1"/>
  <c r="J53" i="1" s="1"/>
  <c r="I54" i="1"/>
  <c r="J54" i="1"/>
  <c r="I55" i="1"/>
  <c r="F56" i="1"/>
  <c r="I56" i="1"/>
  <c r="D57" i="1"/>
  <c r="E57" i="1"/>
  <c r="F57" i="1"/>
  <c r="G57" i="1"/>
  <c r="G82" i="1" s="1"/>
  <c r="G84" i="1" s="1"/>
  <c r="H57" i="1"/>
  <c r="A58" i="1"/>
  <c r="D65" i="1"/>
  <c r="E65" i="1"/>
  <c r="F65" i="1"/>
  <c r="F67" i="1" s="1"/>
  <c r="F82" i="1" s="1"/>
  <c r="F84" i="1" s="1"/>
  <c r="G65" i="1"/>
  <c r="H65" i="1"/>
  <c r="I65" i="1"/>
  <c r="A69" i="1"/>
  <c r="I77" i="1"/>
  <c r="I79" i="1" s="1"/>
  <c r="I83" i="1" s="1"/>
  <c r="J77" i="1"/>
  <c r="D79" i="1"/>
  <c r="E79" i="1"/>
  <c r="F79" i="1"/>
  <c r="G79" i="1"/>
  <c r="H79" i="1"/>
  <c r="D83" i="1"/>
  <c r="E83" i="1"/>
  <c r="F83" i="1"/>
  <c r="G83" i="1"/>
  <c r="H83" i="1"/>
  <c r="G93" i="1"/>
  <c r="J93" i="1"/>
  <c r="K93" i="1"/>
  <c r="L93" i="1"/>
  <c r="G99" i="1"/>
  <c r="J99" i="1"/>
  <c r="K99" i="1"/>
  <c r="L99" i="1"/>
  <c r="H67" i="1" l="1"/>
  <c r="H82" i="1" s="1"/>
  <c r="H84" i="1"/>
  <c r="I57" i="1"/>
  <c r="I67" i="1" s="1"/>
  <c r="I82" i="1" s="1"/>
  <c r="I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Gray, Dillon J SSG RES 86TH TSD</author>
    <author>Jeannie McBeth</author>
    <author>tc={849B30C6-8BDC-46CC-87E3-FA3C7A6B1FC5}</author>
  </authors>
  <commentList>
    <comment ref="C5" authorId="0" shapeId="0" xr:uid="{03A6EF89-3DCC-4983-82A9-DB416F4FF303}">
      <text>
        <r>
          <rPr>
            <b/>
            <sz val="9"/>
            <color indexed="81"/>
            <rFont val="Tahoma"/>
            <family val="2"/>
          </rPr>
          <t>Gray, Dillon J SFC RES 86TH TSD:</t>
        </r>
        <r>
          <rPr>
            <sz val="9"/>
            <color indexed="81"/>
            <rFont val="Tahoma"/>
            <family val="2"/>
          </rPr>
          <t xml:space="preserve">
7.65% of Salary</t>
        </r>
      </text>
    </comment>
    <comment ref="D5" authorId="0" shapeId="0" xr:uid="{466B238E-C942-45CE-8645-167CB9B904DC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Input Value was 4616.00</t>
        </r>
      </text>
    </comment>
    <comment ref="C12" authorId="0" shapeId="0" xr:uid="{DDA84A54-D06B-42DC-A473-D4A9F9DF6108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Books, AV (DVD's and CD's), Magazines / Newspaper</t>
        </r>
      </text>
    </comment>
    <comment ref="C13" authorId="0" shapeId="0" xr:uid="{E29961ED-C48D-4CEB-8D01-AD4A0DA30B3C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Summer Reading and Children / Adult Programs</t>
        </r>
      </text>
    </comment>
    <comment ref="G14" authorId="1" shapeId="0" xr:uid="{814255DC-F386-43DA-B59F-B490608D1F42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donated for 2026</t>
        </r>
      </text>
    </comment>
    <comment ref="D28" authorId="0" shapeId="0" xr:uid="{57C8CC97-0584-4C0D-A6F6-B690F29FCFCE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Mulch 100.00
Sweeping 95.00</t>
        </r>
      </text>
    </comment>
    <comment ref="G28" authorId="0" shapeId="0" xr:uid="{8E3AA6A0-D97B-4C97-ABA7-7DEFADCFCAB1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Mulch 100.00
Sweeping 95.00</t>
        </r>
      </text>
    </comment>
    <comment ref="G34" authorId="1" shapeId="0" xr:uid="{CFEDAF0B-B688-46A0-9FA0-6CC7A76249AD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Installed a mailbox Oct 2025</t>
        </r>
      </text>
    </comment>
    <comment ref="E35" authorId="1" shapeId="0" xr:uid="{07CAC68A-3958-4D6E-BC63-736EA225AADF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donated stamps</t>
        </r>
      </text>
    </comment>
    <comment ref="G39" authorId="1" shapeId="0" xr:uid="{75358BED-CF8D-4D31-A8F1-B2F32D7DC4E9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This cost has never been accurately measured and started to measure in 2025</t>
        </r>
      </text>
    </comment>
    <comment ref="D41" authorId="0" shapeId="0" xr:uid="{5CDBBBC2-9844-4DF4-9544-17E7766594B2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Bank Fees for printed Bank Statements</t>
        </r>
      </text>
    </comment>
    <comment ref="G41" authorId="0" shapeId="0" xr:uid="{330CB0E4-72A7-4B8E-A5DD-78D528E4A2B4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Bank Fees for printed Bank Statements</t>
        </r>
      </text>
    </comment>
    <comment ref="I41" authorId="1" shapeId="0" xr:uid="{4C2B1DC7-8525-4193-90DC-7C7350C8CCCD}">
      <text>
        <r>
          <rPr>
            <b/>
            <sz val="9"/>
            <color indexed="81"/>
            <rFont val="Tahoma"/>
            <family val="2"/>
          </rPr>
          <t>Jeannie McBeth:</t>
        </r>
        <r>
          <rPr>
            <sz val="9"/>
            <color indexed="81"/>
            <rFont val="Tahoma"/>
            <family val="2"/>
          </rPr>
          <t xml:space="preserve">
279.94 menards electrical for sign and 115.54 electrical for sign-jim fredricks charge to library for part</t>
        </r>
      </text>
    </comment>
    <comment ref="G55" authorId="1" shapeId="0" xr:uid="{5CF9BB59-501C-4DF1-912B-A07B79BCBE62}">
      <text>
        <r>
          <rPr>
            <b/>
            <sz val="9"/>
            <color indexed="81"/>
            <rFont val="Tahoma"/>
            <charset val="1"/>
          </rPr>
          <t>Jeannie McBeth:</t>
        </r>
        <r>
          <rPr>
            <sz val="9"/>
            <color indexed="81"/>
            <rFont val="Tahoma"/>
            <charset val="1"/>
          </rPr>
          <t xml:space="preserve">
Increase circulation increases costs of notices. Most are emailed out if possible</t>
        </r>
      </text>
    </comment>
    <comment ref="C61" authorId="0" shapeId="0" xr:uid="{E1DA0EBF-9C70-4EC6-964E-C24F078FD96A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Required Certitification Coursework</t>
        </r>
      </text>
    </comment>
    <comment ref="C62" authorId="0" shapeId="0" xr:uid="{9349C520-8E61-45D7-98A5-B7E1FEC0FA76}">
      <text>
        <r>
          <rPr>
            <b/>
            <sz val="9"/>
            <color indexed="81"/>
            <rFont val="Tahoma"/>
            <family val="2"/>
          </rPr>
          <t>Gray, Dillon J SSG RES 86TH TSD:</t>
        </r>
        <r>
          <rPr>
            <sz val="9"/>
            <color indexed="81"/>
            <rFont val="Tahoma"/>
            <family val="2"/>
          </rPr>
          <t xml:space="preserve">
Continued Education Seminars</t>
        </r>
      </text>
    </comment>
    <comment ref="G72" authorId="2" shapeId="0" xr:uid="{849B30C6-8BDC-46CC-87E3-FA3C7A6B1FC5}">
      <text>
        <t>[Threaded comment]
Your version of Excel allows you to read this threaded comment; however, any edits to it will get removed if the file is opened in a newer version of Excel. Learn more: https://go.microsoft.com/fwlink/?linkid=870924
Comment:
    Postage and supplies/library building needs</t>
      </text>
    </comment>
  </commentList>
</comments>
</file>

<file path=xl/sharedStrings.xml><?xml version="1.0" encoding="utf-8"?>
<sst xmlns="http://schemas.openxmlformats.org/spreadsheetml/2006/main" count="143" uniqueCount="96">
  <si>
    <t>goal 13.00</t>
  </si>
  <si>
    <t>No pay increase</t>
  </si>
  <si>
    <t>Part time</t>
  </si>
  <si>
    <t>page/intern</t>
  </si>
  <si>
    <t>goal 15.00</t>
  </si>
  <si>
    <t>no pay increase</t>
  </si>
  <si>
    <t>desk clerk</t>
  </si>
  <si>
    <t>Goal 25.00</t>
  </si>
  <si>
    <t>Full-time</t>
  </si>
  <si>
    <t>Director</t>
  </si>
  <si>
    <t>Notes</t>
  </si>
  <si>
    <t>FICA</t>
  </si>
  <si>
    <t>Annual Salary</t>
  </si>
  <si>
    <t>Cost / Check</t>
  </si>
  <si>
    <t>Checks / Year</t>
  </si>
  <si>
    <t>Overtime</t>
  </si>
  <si>
    <t>HRS / Week</t>
  </si>
  <si>
    <t>HRLY Rate</t>
  </si>
  <si>
    <t>3% cost of living 2026</t>
  </si>
  <si>
    <t>2025 wage</t>
  </si>
  <si>
    <t>Status</t>
  </si>
  <si>
    <t>Position</t>
  </si>
  <si>
    <t>QTY</t>
  </si>
  <si>
    <t>2026 Proposed</t>
  </si>
  <si>
    <t>Difference</t>
  </si>
  <si>
    <t>Total Revenue</t>
  </si>
  <si>
    <t>Total Expenses</t>
  </si>
  <si>
    <t>2026 Totals</t>
  </si>
  <si>
    <t>2025 Totals</t>
  </si>
  <si>
    <t>Final Budget Vs. Actual</t>
  </si>
  <si>
    <t>Total</t>
  </si>
  <si>
    <t>Village Funding</t>
  </si>
  <si>
    <t>County / Winnefox Funding</t>
  </si>
  <si>
    <t xml:space="preserve">Winnefox Reserve </t>
  </si>
  <si>
    <t>Reciprical Borrowing</t>
  </si>
  <si>
    <t>Donations</t>
  </si>
  <si>
    <t>Friends of the library</t>
  </si>
  <si>
    <t>Revenue</t>
  </si>
  <si>
    <t>Unexpected</t>
  </si>
  <si>
    <t>Seminars</t>
  </si>
  <si>
    <t>Certification</t>
  </si>
  <si>
    <t>Continuing Education</t>
  </si>
  <si>
    <t>Swank</t>
  </si>
  <si>
    <t>Winnefox Postage / Phone</t>
  </si>
  <si>
    <t>Winnefox Automation</t>
  </si>
  <si>
    <t>110.00 canva</t>
  </si>
  <si>
    <t>Pharos</t>
  </si>
  <si>
    <t>100.00 quickbooks</t>
  </si>
  <si>
    <t>Overdrive</t>
  </si>
  <si>
    <t>50.00 enewsletter</t>
  </si>
  <si>
    <t>Internet Filters</t>
  </si>
  <si>
    <t>Wonderbook Rotation</t>
  </si>
  <si>
    <t>Canva</t>
  </si>
  <si>
    <t>2022 to 2025 Jeannie paid</t>
  </si>
  <si>
    <t>quickbooks</t>
  </si>
  <si>
    <t>Newsletter/e media</t>
  </si>
  <si>
    <t>Contracted Services</t>
  </si>
  <si>
    <t>2026 Difference</t>
  </si>
  <si>
    <t>2026 Actual</t>
  </si>
  <si>
    <t>2026 Budget</t>
  </si>
  <si>
    <t>2025 Difference</t>
  </si>
  <si>
    <t>2025 Actual</t>
  </si>
  <si>
    <t>2025 Budget</t>
  </si>
  <si>
    <t>Account #</t>
  </si>
  <si>
    <t>CSA / Sherriff / F&amp;S</t>
  </si>
  <si>
    <t>Printer Cartridges/printer parts and repairs</t>
  </si>
  <si>
    <t>Barcodes / Resurface</t>
  </si>
  <si>
    <t>60.00 bank fees for printed statements</t>
  </si>
  <si>
    <t>Office Supplies</t>
  </si>
  <si>
    <t>Insurance</t>
  </si>
  <si>
    <t>Postage</t>
  </si>
  <si>
    <t>PO Box Rental</t>
  </si>
  <si>
    <t>Office / Administration</t>
  </si>
  <si>
    <t>Bills for building maintenace from village</t>
  </si>
  <si>
    <t>Water / Sewer</t>
  </si>
  <si>
    <t>Cleaning Supplies/toliet paper</t>
  </si>
  <si>
    <t>Phone</t>
  </si>
  <si>
    <t>Furnace/water heater maintenance</t>
  </si>
  <si>
    <t>Yearly budget since 2025</t>
  </si>
  <si>
    <t>Gas</t>
  </si>
  <si>
    <t>200.00 Furnace maintenance</t>
  </si>
  <si>
    <t>Electric</t>
  </si>
  <si>
    <t>450.00 carpet cleaning</t>
  </si>
  <si>
    <t>Cleaning-carpet</t>
  </si>
  <si>
    <t>yearly budget beginning in 2026</t>
  </si>
  <si>
    <t>Building and Maintenance</t>
  </si>
  <si>
    <t>Subscriptions-Argus</t>
  </si>
  <si>
    <t>Reading</t>
  </si>
  <si>
    <t>49.00 Argus</t>
  </si>
  <si>
    <t>Media</t>
  </si>
  <si>
    <t>Library Materials</t>
  </si>
  <si>
    <t>100-55110-130</t>
  </si>
  <si>
    <t>Wages</t>
  </si>
  <si>
    <t>100-55110-110</t>
  </si>
  <si>
    <t>Personnel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</si>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</sst>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u/>
      <sz val="12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0" fillId="0" borderId="1" xfId="0" applyBorder="1"/>
    <xf numFmtId="44" fontId="0" fillId="0" borderId="1" xfId="1" applyFont="1" applyBorder="1"/>
    <xf numFmtId="164" fontId="2" fillId="0" borderId="0" xfId="0" applyNumberFormat="1" applyFont="1"/>
    <xf numFmtId="0" fontId="2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44" fontId="3" fillId="0" borderId="2" xfId="1" applyFont="1" applyBorder="1"/>
    <xf numFmtId="44" fontId="3" fillId="0" borderId="3" xfId="1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4" fontId="3" fillId="0" borderId="6" xfId="1" applyFont="1" applyBorder="1"/>
    <xf numFmtId="44" fontId="3" fillId="0" borderId="1" xfId="1" applyFont="1" applyBorder="1"/>
    <xf numFmtId="0" fontId="3" fillId="0" borderId="7" xfId="0" applyFont="1" applyBorder="1"/>
    <xf numFmtId="44" fontId="3" fillId="0" borderId="8" xfId="1" applyFont="1" applyBorder="1" applyAlignment="1">
      <alignment horizontal="center"/>
    </xf>
    <xf numFmtId="44" fontId="3" fillId="0" borderId="9" xfId="1" applyFont="1" applyBorder="1" applyAlignment="1">
      <alignment horizontal="center"/>
    </xf>
    <xf numFmtId="0" fontId="3" fillId="0" borderId="10" xfId="0" applyFont="1" applyBorder="1"/>
    <xf numFmtId="44" fontId="2" fillId="3" borderId="0" xfId="1" applyFont="1" applyFill="1"/>
    <xf numFmtId="0" fontId="2" fillId="3" borderId="0" xfId="0" applyFont="1" applyFill="1"/>
    <xf numFmtId="44" fontId="5" fillId="0" borderId="1" xfId="1" applyFont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44" fontId="2" fillId="0" borderId="1" xfId="1" applyFont="1" applyBorder="1"/>
    <xf numFmtId="44" fontId="2" fillId="5" borderId="1" xfId="1" applyFont="1" applyFill="1" applyBorder="1"/>
    <xf numFmtId="0" fontId="2" fillId="5" borderId="1" xfId="0" applyFont="1" applyFill="1" applyBorder="1"/>
    <xf numFmtId="0" fontId="4" fillId="6" borderId="1" xfId="0" applyFont="1" applyFill="1" applyBorder="1" applyAlignment="1">
      <alignment horizontal="center"/>
    </xf>
    <xf numFmtId="44" fontId="2" fillId="7" borderId="0" xfId="1" applyFont="1" applyFill="1"/>
    <xf numFmtId="164" fontId="2" fillId="7" borderId="0" xfId="0" applyNumberFormat="1" applyFont="1" applyFill="1"/>
    <xf numFmtId="0" fontId="5" fillId="0" borderId="1" xfId="0" applyFont="1" applyBorder="1"/>
    <xf numFmtId="0" fontId="4" fillId="3" borderId="0" xfId="0" applyFont="1" applyFill="1"/>
    <xf numFmtId="0" fontId="4" fillId="0" borderId="0" xfId="0" applyFont="1"/>
    <xf numFmtId="0" fontId="4" fillId="0" borderId="1" xfId="0" applyFont="1" applyBorder="1"/>
    <xf numFmtId="0" fontId="4" fillId="8" borderId="0" xfId="0" applyFont="1" applyFill="1" applyAlignment="1">
      <alignment horizontal="left" wrapText="1"/>
    </xf>
    <xf numFmtId="164" fontId="4" fillId="0" borderId="0" xfId="0" applyNumberFormat="1" applyFont="1"/>
    <xf numFmtId="164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164" fontId="4" fillId="0" borderId="1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3" fillId="0" borderId="0" xfId="1" applyFont="1"/>
    <xf numFmtId="0" fontId="4" fillId="0" borderId="1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4" fontId="4" fillId="0" borderId="1" xfId="1" applyFont="1" applyBorder="1"/>
    <xf numFmtId="44" fontId="2" fillId="0" borderId="0" xfId="1" applyFont="1"/>
    <xf numFmtId="0" fontId="4" fillId="8" borderId="14" xfId="0" applyFont="1" applyFill="1" applyBorder="1" applyAlignment="1">
      <alignment horizontal="left"/>
    </xf>
    <xf numFmtId="49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annie McBeth" id="{F7D8F621-A89D-4157-B5A8-98790DCE5096}" userId="S::mcbeth@redgranitelibrary.org::cabd676b-6b69-452d-86bf-10f7fced0dd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2" dT="2025-11-20T17:09:07.23" personId="{F7D8F621-A89D-4157-B5A8-98790DCE5096}" id="{849B30C6-8BDC-46CC-87E3-FA3C7A6B1FC5}">
    <text>Postage and supplies/library building needs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7F5E-211C-432C-8575-85B109DFDD87}">
  <sheetPr>
    <pageSetUpPr fitToPage="1"/>
  </sheetPr>
  <dimension ref="A1:P101"/>
  <sheetViews>
    <sheetView tabSelected="1" workbookViewId="0">
      <selection activeCell="L18" sqref="L18"/>
    </sheetView>
  </sheetViews>
  <sheetFormatPr defaultColWidth="9.140625" defaultRowHeight="15.75" x14ac:dyDescent="0.25"/>
  <cols>
    <col min="1" max="1" width="10.140625" style="1" bestFit="1" customWidth="1"/>
    <col min="2" max="2" width="22.140625" style="1" customWidth="1"/>
    <col min="3" max="3" width="40.42578125" style="1" customWidth="1"/>
    <col min="4" max="4" width="15.42578125" style="1" customWidth="1"/>
    <col min="5" max="5" width="18.28515625" style="1" customWidth="1"/>
    <col min="6" max="6" width="17.5703125" style="1" customWidth="1"/>
    <col min="7" max="7" width="18.85546875" style="1" customWidth="1"/>
    <col min="8" max="8" width="15.85546875" style="1" customWidth="1"/>
    <col min="9" max="9" width="16.7109375" style="1" customWidth="1"/>
    <col min="10" max="10" width="15.140625" style="2" bestFit="1" customWidth="1"/>
    <col min="11" max="11" width="11.5703125" style="1" bestFit="1" customWidth="1"/>
    <col min="12" max="12" width="12.7109375" style="1" bestFit="1" customWidth="1"/>
    <col min="13" max="13" width="11.5703125" style="1" bestFit="1" customWidth="1"/>
    <col min="14" max="14" width="9.42578125" style="1" customWidth="1"/>
    <col min="15" max="15" width="9.28515625" style="1" customWidth="1"/>
    <col min="16" max="16" width="0.140625" style="1" customWidth="1"/>
    <col min="17" max="16384" width="9.140625" style="1"/>
  </cols>
  <sheetData>
    <row r="1" spans="1:9" s="2" customFormat="1" x14ac:dyDescent="0.25">
      <c r="A1" s="33"/>
      <c r="B1" s="33" t="s">
        <v>63</v>
      </c>
      <c r="C1" s="33"/>
      <c r="D1" s="44" t="s">
        <v>62</v>
      </c>
      <c r="E1" s="44" t="s">
        <v>61</v>
      </c>
      <c r="F1" s="44" t="s">
        <v>60</v>
      </c>
      <c r="G1" s="50" t="s">
        <v>59</v>
      </c>
      <c r="H1" s="44" t="s">
        <v>58</v>
      </c>
      <c r="I1" s="44" t="s">
        <v>57</v>
      </c>
    </row>
    <row r="2" spans="1:9" s="2" customFormat="1" x14ac:dyDescent="0.25">
      <c r="A2" s="28" t="s">
        <v>95</v>
      </c>
      <c r="B2" s="28"/>
      <c r="C2" s="28"/>
      <c r="D2" s="20"/>
      <c r="E2" s="20"/>
      <c r="F2" s="20"/>
      <c r="G2" s="20"/>
      <c r="H2" s="20"/>
      <c r="I2" s="20"/>
    </row>
    <row r="3" spans="1:9" s="2" customFormat="1" x14ac:dyDescent="0.25">
      <c r="A3" s="49" t="s">
        <v>94</v>
      </c>
      <c r="B3" s="49"/>
      <c r="C3" s="32"/>
      <c r="D3" s="20"/>
      <c r="E3" s="20"/>
      <c r="F3" s="20"/>
      <c r="G3" s="20"/>
      <c r="H3" s="20"/>
      <c r="I3" s="20"/>
    </row>
    <row r="4" spans="1:9" s="2" customFormat="1" x14ac:dyDescent="0.25">
      <c r="A4" s="33"/>
      <c r="B4" s="33" t="s">
        <v>93</v>
      </c>
      <c r="C4" s="34" t="s">
        <v>92</v>
      </c>
      <c r="D4" s="25">
        <v>62192</v>
      </c>
      <c r="E4" s="25">
        <v>60000</v>
      </c>
      <c r="F4" s="25"/>
      <c r="G4" s="4">
        <v>64072.32</v>
      </c>
      <c r="H4" s="25"/>
      <c r="I4" s="25"/>
    </row>
    <row r="5" spans="1:9" s="2" customFormat="1" x14ac:dyDescent="0.25">
      <c r="A5" s="33"/>
      <c r="B5" s="33" t="s">
        <v>91</v>
      </c>
      <c r="C5" s="34" t="s">
        <v>11</v>
      </c>
      <c r="D5" s="25">
        <f>SUM(D4/7.65)</f>
        <v>8129.6732026143791</v>
      </c>
      <c r="E5" s="25">
        <f>SUM(E4/7.65)</f>
        <v>7843.1372549019607</v>
      </c>
      <c r="F5" s="25"/>
      <c r="G5" s="48">
        <v>4796.54</v>
      </c>
      <c r="H5" s="25">
        <f>SUM(H4/7.65)</f>
        <v>0</v>
      </c>
      <c r="I5" s="25"/>
    </row>
    <row r="6" spans="1:9" s="2" customFormat="1" x14ac:dyDescent="0.25">
      <c r="A6" s="33"/>
      <c r="B6" s="33"/>
      <c r="C6" s="34" t="s">
        <v>38</v>
      </c>
      <c r="D6" s="25"/>
      <c r="E6" s="25"/>
      <c r="F6" s="25"/>
      <c r="G6" s="25">
        <v>1000</v>
      </c>
      <c r="H6" s="25"/>
      <c r="I6" s="25"/>
    </row>
    <row r="7" spans="1:9" s="2" customFormat="1" x14ac:dyDescent="0.25">
      <c r="A7" s="33"/>
      <c r="B7" s="33"/>
      <c r="C7" s="32"/>
      <c r="D7" s="20"/>
      <c r="E7" s="20"/>
      <c r="F7" s="20"/>
      <c r="G7" s="20"/>
      <c r="H7" s="20"/>
      <c r="I7" s="20"/>
    </row>
    <row r="8" spans="1:9" s="2" customFormat="1" x14ac:dyDescent="0.25">
      <c r="A8" s="33"/>
      <c r="B8" s="33"/>
      <c r="C8" s="34" t="s">
        <v>30</v>
      </c>
      <c r="D8" s="47">
        <f>SUM(D4:D5)</f>
        <v>70321.673202614373</v>
      </c>
      <c r="E8" s="47">
        <f>SUM(E4:E5)</f>
        <v>67843.137254901958</v>
      </c>
      <c r="F8" s="47">
        <f>SUM(F4:F5)</f>
        <v>0</v>
      </c>
      <c r="G8" s="47">
        <f>SUM(G4:G5)</f>
        <v>68868.86</v>
      </c>
      <c r="H8" s="47">
        <f>SUM(H4:H5)</f>
        <v>0</v>
      </c>
      <c r="I8" s="47">
        <f>SUM(I4:I5)</f>
        <v>0</v>
      </c>
    </row>
    <row r="9" spans="1:9" s="2" customFormat="1" x14ac:dyDescent="0.25">
      <c r="A9" s="33"/>
      <c r="B9" s="33"/>
      <c r="C9" s="32"/>
      <c r="D9" s="20"/>
      <c r="E9" s="20"/>
      <c r="F9" s="20"/>
      <c r="G9" s="20"/>
      <c r="H9" s="20"/>
      <c r="I9" s="20"/>
    </row>
    <row r="10" spans="1:9" s="2" customFormat="1" x14ac:dyDescent="0.25">
      <c r="A10" s="33"/>
      <c r="B10" s="33"/>
      <c r="C10" s="32"/>
      <c r="D10" s="20"/>
      <c r="E10" s="20"/>
      <c r="F10" s="20"/>
      <c r="G10" s="20"/>
      <c r="H10" s="20"/>
      <c r="I10" s="20"/>
    </row>
    <row r="11" spans="1:9" s="2" customFormat="1" x14ac:dyDescent="0.25">
      <c r="A11" s="35" t="s">
        <v>90</v>
      </c>
      <c r="B11" s="35"/>
      <c r="C11" s="32"/>
      <c r="D11" s="20"/>
      <c r="E11" s="20"/>
      <c r="F11" s="20"/>
      <c r="G11" s="20"/>
      <c r="H11" s="20"/>
      <c r="I11" s="20"/>
    </row>
    <row r="12" spans="1:9" s="2" customFormat="1" x14ac:dyDescent="0.25">
      <c r="A12" s="36"/>
      <c r="B12" s="33"/>
      <c r="C12" s="34" t="s">
        <v>89</v>
      </c>
      <c r="D12" s="25">
        <v>6000</v>
      </c>
      <c r="E12" s="25">
        <v>6000</v>
      </c>
      <c r="F12" s="25"/>
      <c r="G12" s="25">
        <v>6000</v>
      </c>
      <c r="H12" s="25"/>
      <c r="I12" s="25"/>
    </row>
    <row r="13" spans="1:9" s="2" customFormat="1" x14ac:dyDescent="0.25">
      <c r="A13" s="36">
        <v>49</v>
      </c>
      <c r="B13" s="33" t="s">
        <v>88</v>
      </c>
      <c r="C13" s="34" t="s">
        <v>87</v>
      </c>
      <c r="D13" s="25">
        <v>500</v>
      </c>
      <c r="E13" s="25">
        <v>250</v>
      </c>
      <c r="F13" s="25"/>
      <c r="G13" s="25">
        <v>500</v>
      </c>
      <c r="H13" s="25"/>
      <c r="I13" s="25"/>
    </row>
    <row r="14" spans="1:9" s="2" customFormat="1" x14ac:dyDescent="0.25">
      <c r="A14" s="36"/>
      <c r="B14" s="33"/>
      <c r="C14" s="34" t="s">
        <v>86</v>
      </c>
      <c r="D14" s="25"/>
      <c r="E14" s="25">
        <v>49</v>
      </c>
      <c r="F14" s="25"/>
      <c r="G14" s="25">
        <v>0</v>
      </c>
      <c r="H14" s="25"/>
      <c r="I14" s="25"/>
    </row>
    <row r="15" spans="1:9" s="2" customFormat="1" x14ac:dyDescent="0.25">
      <c r="A15" s="36"/>
      <c r="B15" s="33"/>
      <c r="C15" s="34" t="s">
        <v>38</v>
      </c>
      <c r="D15" s="25"/>
      <c r="E15" s="25"/>
      <c r="F15" s="25"/>
      <c r="G15" s="25"/>
      <c r="H15" s="25"/>
      <c r="I15" s="25"/>
    </row>
    <row r="16" spans="1:9" s="2" customFormat="1" x14ac:dyDescent="0.25">
      <c r="A16" s="36"/>
      <c r="B16" s="33"/>
      <c r="C16" s="32"/>
      <c r="D16" s="20"/>
      <c r="E16" s="20"/>
      <c r="F16" s="20"/>
      <c r="G16" s="20"/>
      <c r="H16" s="20"/>
      <c r="I16" s="20"/>
    </row>
    <row r="17" spans="1:9" s="2" customFormat="1" x14ac:dyDescent="0.25">
      <c r="A17" s="36"/>
      <c r="B17" s="33"/>
      <c r="C17" s="34" t="s">
        <v>30</v>
      </c>
      <c r="D17" s="15">
        <f>SUM(D12:D13)</f>
        <v>6500</v>
      </c>
      <c r="E17" s="15">
        <f>SUM(E12:E13)</f>
        <v>6250</v>
      </c>
      <c r="F17" s="15">
        <f>SUM(F12:F13)</f>
        <v>0</v>
      </c>
      <c r="G17" s="15">
        <f>SUM(G12:G14)</f>
        <v>6500</v>
      </c>
      <c r="H17" s="15">
        <f>SUM(H12:H13)</f>
        <v>0</v>
      </c>
      <c r="I17" s="15">
        <f>SUM(I12:I13)</f>
        <v>0</v>
      </c>
    </row>
    <row r="18" spans="1:9" s="2" customFormat="1" x14ac:dyDescent="0.25">
      <c r="A18" s="36"/>
      <c r="B18" s="33"/>
      <c r="C18" s="32"/>
      <c r="D18" s="20"/>
      <c r="E18" s="20"/>
      <c r="F18" s="20"/>
      <c r="G18" s="20"/>
      <c r="H18" s="20"/>
      <c r="I18" s="20"/>
    </row>
    <row r="19" spans="1:9" s="2" customFormat="1" x14ac:dyDescent="0.25">
      <c r="A19" s="37">
        <f>SUM(A12:A18)</f>
        <v>49</v>
      </c>
      <c r="B19" s="33"/>
      <c r="C19" s="32"/>
      <c r="D19" s="20"/>
      <c r="E19" s="20"/>
      <c r="F19" s="20"/>
      <c r="G19" s="20"/>
      <c r="H19" s="20"/>
      <c r="I19" s="20"/>
    </row>
    <row r="20" spans="1:9" s="2" customFormat="1" x14ac:dyDescent="0.25">
      <c r="A20" s="35" t="s">
        <v>85</v>
      </c>
      <c r="B20" s="35"/>
      <c r="C20" s="32"/>
      <c r="D20" s="20"/>
      <c r="E20" s="20"/>
      <c r="F20" s="20"/>
      <c r="G20" s="20"/>
      <c r="H20" s="20"/>
      <c r="I20" s="20"/>
    </row>
    <row r="21" spans="1:9" s="2" customFormat="1" x14ac:dyDescent="0.25">
      <c r="A21" s="43" t="s">
        <v>84</v>
      </c>
      <c r="B21" s="42"/>
      <c r="C21" s="34" t="s">
        <v>83</v>
      </c>
      <c r="D21" s="25">
        <v>0</v>
      </c>
      <c r="E21" s="25">
        <v>415</v>
      </c>
      <c r="F21" s="25"/>
      <c r="G21" s="25">
        <v>450</v>
      </c>
      <c r="H21" s="25"/>
      <c r="I21" s="25"/>
    </row>
    <row r="22" spans="1:9" s="2" customFormat="1" x14ac:dyDescent="0.25">
      <c r="A22" s="36">
        <v>450</v>
      </c>
      <c r="B22" s="33" t="s">
        <v>82</v>
      </c>
      <c r="C22" s="34" t="s">
        <v>81</v>
      </c>
      <c r="D22" s="25">
        <v>2200</v>
      </c>
      <c r="E22" s="25">
        <v>2000</v>
      </c>
      <c r="F22" s="25"/>
      <c r="G22" s="25">
        <v>2000</v>
      </c>
      <c r="H22" s="25"/>
      <c r="I22" s="25"/>
    </row>
    <row r="23" spans="1:9" s="2" customFormat="1" x14ac:dyDescent="0.25">
      <c r="A23" s="36">
        <v>200</v>
      </c>
      <c r="B23" s="33" t="s">
        <v>80</v>
      </c>
      <c r="C23" s="34" t="s">
        <v>79</v>
      </c>
      <c r="D23" s="25">
        <v>1800</v>
      </c>
      <c r="E23" s="25">
        <v>1000</v>
      </c>
      <c r="F23" s="25"/>
      <c r="G23" s="25">
        <v>1100</v>
      </c>
      <c r="H23" s="25"/>
      <c r="I23" s="25"/>
    </row>
    <row r="24" spans="1:9" s="2" customFormat="1" x14ac:dyDescent="0.25">
      <c r="A24" s="41" t="s">
        <v>78</v>
      </c>
      <c r="B24" s="40"/>
      <c r="C24" s="34" t="s">
        <v>77</v>
      </c>
      <c r="D24" s="25"/>
      <c r="E24" s="25"/>
      <c r="F24" s="25"/>
      <c r="G24" s="25">
        <v>200</v>
      </c>
      <c r="H24" s="25"/>
      <c r="I24" s="25"/>
    </row>
    <row r="25" spans="1:9" s="2" customFormat="1" x14ac:dyDescent="0.25">
      <c r="A25" s="36"/>
      <c r="B25" s="33"/>
      <c r="C25" s="34" t="s">
        <v>76</v>
      </c>
      <c r="D25" s="25">
        <v>1200</v>
      </c>
      <c r="E25" s="25">
        <v>1200</v>
      </c>
      <c r="F25" s="25"/>
      <c r="G25" s="25">
        <v>1300</v>
      </c>
      <c r="H25" s="25"/>
      <c r="I25" s="25"/>
    </row>
    <row r="26" spans="1:9" s="2" customFormat="1" x14ac:dyDescent="0.25">
      <c r="A26" s="33"/>
      <c r="B26" s="33"/>
      <c r="C26" s="34" t="s">
        <v>75</v>
      </c>
      <c r="D26" s="25">
        <v>250</v>
      </c>
      <c r="E26" s="25">
        <v>250</v>
      </c>
      <c r="F26" s="25"/>
      <c r="G26" s="25">
        <v>250</v>
      </c>
      <c r="H26" s="25"/>
      <c r="I26" s="25"/>
    </row>
    <row r="27" spans="1:9" s="2" customFormat="1" x14ac:dyDescent="0.25">
      <c r="A27" s="33"/>
      <c r="B27" s="33"/>
      <c r="C27" s="34" t="s">
        <v>74</v>
      </c>
      <c r="D27" s="25">
        <v>450</v>
      </c>
      <c r="E27" s="25">
        <v>439.08</v>
      </c>
      <c r="F27" s="25"/>
      <c r="G27" s="25">
        <v>600</v>
      </c>
      <c r="H27" s="25"/>
      <c r="I27" s="25"/>
    </row>
    <row r="28" spans="1:9" s="2" customFormat="1" x14ac:dyDescent="0.25">
      <c r="A28" s="46" t="s">
        <v>73</v>
      </c>
      <c r="B28" s="45"/>
      <c r="C28" s="34" t="s">
        <v>38</v>
      </c>
      <c r="D28" s="25">
        <v>195</v>
      </c>
      <c r="E28" s="25"/>
      <c r="F28" s="25"/>
      <c r="G28" s="25">
        <v>200</v>
      </c>
      <c r="H28" s="25"/>
      <c r="I28" s="25"/>
    </row>
    <row r="29" spans="1:9" s="2" customFormat="1" x14ac:dyDescent="0.25">
      <c r="A29" s="33"/>
      <c r="B29" s="33"/>
      <c r="C29" s="32"/>
      <c r="D29" s="20"/>
      <c r="E29" s="20"/>
      <c r="F29" s="20"/>
      <c r="G29" s="20"/>
      <c r="H29" s="20"/>
      <c r="I29" s="20"/>
    </row>
    <row r="30" spans="1:9" s="2" customFormat="1" x14ac:dyDescent="0.25">
      <c r="A30" s="33"/>
      <c r="B30" s="33"/>
      <c r="C30" s="34" t="s">
        <v>30</v>
      </c>
      <c r="D30" s="15">
        <f>SUM(D21:D28)</f>
        <v>6095</v>
      </c>
      <c r="E30" s="15">
        <f>SUM(E21:E28)</f>
        <v>5304.08</v>
      </c>
      <c r="F30" s="15">
        <f>SUM(F21:F28)</f>
        <v>0</v>
      </c>
      <c r="G30" s="15">
        <f>SUM(G21:G28)</f>
        <v>6100</v>
      </c>
      <c r="H30" s="15">
        <f>SUM(H21:H28)</f>
        <v>0</v>
      </c>
      <c r="I30" s="15">
        <f>SUM(I21:I28)</f>
        <v>0</v>
      </c>
    </row>
    <row r="31" spans="1:9" s="2" customFormat="1" x14ac:dyDescent="0.25">
      <c r="A31" s="37">
        <f>SUM(A21:A30)</f>
        <v>650</v>
      </c>
      <c r="B31" s="33"/>
      <c r="C31" s="32"/>
      <c r="D31" s="20"/>
      <c r="E31" s="20"/>
      <c r="F31" s="20"/>
      <c r="G31" s="20"/>
      <c r="H31" s="20"/>
      <c r="I31" s="20"/>
    </row>
    <row r="32" spans="1:9" s="2" customFormat="1" x14ac:dyDescent="0.25">
      <c r="A32" s="33"/>
      <c r="B32" s="33"/>
      <c r="C32" s="32"/>
      <c r="D32" s="20"/>
      <c r="E32" s="20"/>
      <c r="F32" s="20"/>
      <c r="G32" s="20"/>
      <c r="H32" s="20"/>
      <c r="I32" s="20"/>
    </row>
    <row r="33" spans="1:9" s="2" customFormat="1" x14ac:dyDescent="0.25">
      <c r="A33" s="35" t="s">
        <v>72</v>
      </c>
      <c r="B33" s="35"/>
      <c r="C33" s="32"/>
      <c r="D33" s="20"/>
      <c r="E33" s="20"/>
      <c r="F33" s="20"/>
      <c r="G33" s="20"/>
      <c r="H33" s="20"/>
      <c r="I33" s="20"/>
    </row>
    <row r="34" spans="1:9" s="2" customFormat="1" x14ac:dyDescent="0.25">
      <c r="A34" s="36"/>
      <c r="B34" s="33"/>
      <c r="C34" s="34" t="s">
        <v>71</v>
      </c>
      <c r="D34" s="25">
        <v>105</v>
      </c>
      <c r="E34" s="25">
        <v>105</v>
      </c>
      <c r="F34" s="25"/>
      <c r="G34" s="25">
        <v>0</v>
      </c>
      <c r="H34" s="25"/>
      <c r="I34" s="25"/>
    </row>
    <row r="35" spans="1:9" s="2" customFormat="1" x14ac:dyDescent="0.25">
      <c r="A35" s="36"/>
      <c r="B35" s="33"/>
      <c r="C35" s="34" t="s">
        <v>70</v>
      </c>
      <c r="D35" s="25">
        <v>100</v>
      </c>
      <c r="E35" s="25">
        <v>0</v>
      </c>
      <c r="F35" s="25"/>
      <c r="G35" s="25">
        <v>150</v>
      </c>
      <c r="H35" s="25"/>
      <c r="I35" s="25"/>
    </row>
    <row r="36" spans="1:9" s="2" customFormat="1" x14ac:dyDescent="0.25">
      <c r="A36" s="36"/>
      <c r="B36" s="33"/>
      <c r="C36" s="34" t="s">
        <v>69</v>
      </c>
      <c r="D36" s="25">
        <v>1216.9000000000001</v>
      </c>
      <c r="E36" s="25">
        <v>1216.9000000000001</v>
      </c>
      <c r="F36" s="25"/>
      <c r="G36" s="25">
        <v>1314.25</v>
      </c>
      <c r="H36" s="25"/>
      <c r="I36" s="25"/>
    </row>
    <row r="37" spans="1:9" s="2" customFormat="1" x14ac:dyDescent="0.25">
      <c r="A37" s="36"/>
      <c r="B37" s="33"/>
      <c r="C37" s="34" t="s">
        <v>68</v>
      </c>
      <c r="D37" s="25">
        <v>200</v>
      </c>
      <c r="E37" s="25">
        <v>200</v>
      </c>
      <c r="F37" s="25"/>
      <c r="G37" s="25">
        <v>400</v>
      </c>
      <c r="H37" s="25"/>
      <c r="I37" s="25"/>
    </row>
    <row r="38" spans="1:9" s="2" customFormat="1" x14ac:dyDescent="0.25">
      <c r="A38" s="36">
        <v>60</v>
      </c>
      <c r="B38" s="33" t="s">
        <v>67</v>
      </c>
      <c r="C38" s="34" t="s">
        <v>66</v>
      </c>
      <c r="D38" s="25">
        <v>0</v>
      </c>
      <c r="E38" s="25"/>
      <c r="F38" s="25"/>
      <c r="G38" s="25">
        <v>0</v>
      </c>
      <c r="H38" s="25"/>
      <c r="I38" s="25">
        <v>0</v>
      </c>
    </row>
    <row r="39" spans="1:9" s="2" customFormat="1" x14ac:dyDescent="0.25">
      <c r="A39" s="36"/>
      <c r="B39" s="33"/>
      <c r="C39" s="34" t="s">
        <v>65</v>
      </c>
      <c r="D39" s="25">
        <v>400</v>
      </c>
      <c r="E39" s="25">
        <v>1200</v>
      </c>
      <c r="F39" s="25"/>
      <c r="G39" s="25">
        <v>1400</v>
      </c>
      <c r="H39" s="25"/>
      <c r="I39" s="25">
        <v>1000</v>
      </c>
    </row>
    <row r="40" spans="1:9" s="2" customFormat="1" x14ac:dyDescent="0.25">
      <c r="A40" s="36"/>
      <c r="B40" s="33"/>
      <c r="C40" s="34" t="s">
        <v>64</v>
      </c>
      <c r="D40" s="25">
        <v>65</v>
      </c>
      <c r="E40" s="25">
        <v>35</v>
      </c>
      <c r="F40" s="25"/>
      <c r="G40" s="25">
        <v>45</v>
      </c>
      <c r="H40" s="25"/>
      <c r="I40" s="25">
        <v>10</v>
      </c>
    </row>
    <row r="41" spans="1:9" s="2" customFormat="1" x14ac:dyDescent="0.25">
      <c r="A41" s="36"/>
      <c r="B41" s="33"/>
      <c r="C41" s="34" t="s">
        <v>38</v>
      </c>
      <c r="D41" s="25">
        <v>60</v>
      </c>
      <c r="E41" s="25">
        <v>1074.52</v>
      </c>
      <c r="F41" s="25"/>
      <c r="G41" s="25">
        <v>0</v>
      </c>
      <c r="H41" s="25"/>
      <c r="I41" s="25">
        <f>SUM(E41-D41)</f>
        <v>1014.52</v>
      </c>
    </row>
    <row r="42" spans="1:9" s="2" customFormat="1" x14ac:dyDescent="0.25">
      <c r="A42" s="36"/>
      <c r="B42" s="33"/>
      <c r="C42" s="32"/>
      <c r="D42" s="20"/>
      <c r="E42" s="20"/>
      <c r="F42" s="20"/>
      <c r="G42" s="20"/>
      <c r="H42" s="20"/>
      <c r="I42" s="20"/>
    </row>
    <row r="43" spans="1:9" s="2" customFormat="1" x14ac:dyDescent="0.25">
      <c r="A43" s="36"/>
      <c r="B43" s="33"/>
      <c r="C43" s="34" t="s">
        <v>30</v>
      </c>
      <c r="D43" s="15">
        <f>SUM(D34:D41)</f>
        <v>2146.9</v>
      </c>
      <c r="E43" s="15">
        <f>SUM(E34:E41)</f>
        <v>3831.42</v>
      </c>
      <c r="F43" s="15">
        <f>SUM(F34:F41)</f>
        <v>0</v>
      </c>
      <c r="G43" s="15">
        <f>SUM(G34:G41)</f>
        <v>3309.25</v>
      </c>
      <c r="H43" s="15">
        <f>SUM(H34:H41)</f>
        <v>0</v>
      </c>
      <c r="I43" s="15">
        <f>SUM(I34:I41)</f>
        <v>2024.52</v>
      </c>
    </row>
    <row r="44" spans="1:9" s="2" customFormat="1" x14ac:dyDescent="0.25">
      <c r="A44" s="37">
        <f>SUM(A34:A43)</f>
        <v>60</v>
      </c>
      <c r="B44" s="33"/>
      <c r="C44" s="32"/>
      <c r="D44" s="20"/>
      <c r="E44" s="20"/>
      <c r="F44" s="20"/>
      <c r="G44" s="20"/>
      <c r="H44" s="20"/>
      <c r="I44" s="20"/>
    </row>
    <row r="45" spans="1:9" s="2" customFormat="1" x14ac:dyDescent="0.25">
      <c r="A45" s="33"/>
      <c r="B45" s="33" t="s">
        <v>63</v>
      </c>
      <c r="C45" s="33"/>
      <c r="D45" s="44" t="s">
        <v>62</v>
      </c>
      <c r="E45" s="44" t="s">
        <v>61</v>
      </c>
      <c r="F45" s="44" t="s">
        <v>60</v>
      </c>
      <c r="G45" s="44" t="s">
        <v>59</v>
      </c>
      <c r="H45" s="44" t="s">
        <v>58</v>
      </c>
      <c r="I45" s="44" t="s">
        <v>57</v>
      </c>
    </row>
    <row r="46" spans="1:9" s="2" customFormat="1" x14ac:dyDescent="0.25">
      <c r="A46" s="35" t="s">
        <v>56</v>
      </c>
      <c r="B46" s="35"/>
      <c r="C46" s="32"/>
      <c r="D46" s="20"/>
      <c r="E46" s="20"/>
      <c r="F46" s="20"/>
      <c r="G46" s="20"/>
      <c r="H46" s="20"/>
      <c r="I46" s="20"/>
    </row>
    <row r="47" spans="1:9" s="2" customFormat="1" x14ac:dyDescent="0.25">
      <c r="A47" s="36"/>
      <c r="B47" s="33"/>
      <c r="C47" s="34" t="s">
        <v>55</v>
      </c>
      <c r="D47" s="25"/>
      <c r="E47" s="25">
        <v>25</v>
      </c>
      <c r="F47" s="25"/>
      <c r="G47" s="25">
        <v>50</v>
      </c>
      <c r="H47" s="25"/>
      <c r="I47" s="25"/>
    </row>
    <row r="48" spans="1:9" s="2" customFormat="1" x14ac:dyDescent="0.25">
      <c r="A48" s="43" t="s">
        <v>53</v>
      </c>
      <c r="B48" s="42"/>
      <c r="C48" s="34" t="s">
        <v>54</v>
      </c>
      <c r="D48" s="25"/>
      <c r="E48" s="25">
        <v>0</v>
      </c>
      <c r="F48" s="25"/>
      <c r="G48" s="25">
        <v>100</v>
      </c>
      <c r="H48" s="25"/>
      <c r="I48" s="25"/>
    </row>
    <row r="49" spans="1:10" x14ac:dyDescent="0.25">
      <c r="A49" s="41" t="s">
        <v>53</v>
      </c>
      <c r="B49" s="40"/>
      <c r="C49" s="34" t="s">
        <v>52</v>
      </c>
      <c r="D49" s="25"/>
      <c r="E49" s="25">
        <v>0</v>
      </c>
      <c r="F49" s="25"/>
      <c r="G49" s="25">
        <v>110</v>
      </c>
      <c r="H49" s="25"/>
      <c r="I49" s="25"/>
    </row>
    <row r="50" spans="1:10" x14ac:dyDescent="0.25">
      <c r="A50" s="36"/>
      <c r="B50" s="33"/>
      <c r="C50" s="34" t="s">
        <v>51</v>
      </c>
      <c r="D50" s="25">
        <v>400</v>
      </c>
      <c r="E50" s="25">
        <v>200</v>
      </c>
      <c r="F50" s="25"/>
      <c r="G50" s="25">
        <v>200</v>
      </c>
      <c r="H50" s="25"/>
      <c r="I50" s="25">
        <v>0</v>
      </c>
      <c r="J50" s="2">
        <f>SUM(G50-D50)</f>
        <v>-200</v>
      </c>
    </row>
    <row r="51" spans="1:10" x14ac:dyDescent="0.25">
      <c r="A51" s="36"/>
      <c r="B51" s="33"/>
      <c r="C51" s="34" t="s">
        <v>50</v>
      </c>
      <c r="D51" s="25">
        <v>30</v>
      </c>
      <c r="E51" s="25">
        <v>30</v>
      </c>
      <c r="F51" s="25"/>
      <c r="G51" s="25">
        <v>30</v>
      </c>
      <c r="H51" s="25"/>
      <c r="I51" s="25">
        <v>0</v>
      </c>
    </row>
    <row r="52" spans="1:10" x14ac:dyDescent="0.25">
      <c r="A52" s="36">
        <v>50</v>
      </c>
      <c r="B52" s="33" t="s">
        <v>49</v>
      </c>
      <c r="C52" s="34" t="s">
        <v>48</v>
      </c>
      <c r="D52" s="25">
        <v>900</v>
      </c>
      <c r="E52" s="25">
        <v>900</v>
      </c>
      <c r="F52" s="25"/>
      <c r="G52" s="25">
        <v>1100</v>
      </c>
      <c r="H52" s="25"/>
      <c r="I52" s="25">
        <f>SUM(G52-D52)</f>
        <v>200</v>
      </c>
      <c r="J52" s="2">
        <f>SUM(I52/E52)</f>
        <v>0.22222222222222221</v>
      </c>
    </row>
    <row r="53" spans="1:10" x14ac:dyDescent="0.25">
      <c r="A53" s="36">
        <v>100</v>
      </c>
      <c r="B53" s="33" t="s">
        <v>47</v>
      </c>
      <c r="C53" s="34" t="s">
        <v>46</v>
      </c>
      <c r="D53" s="25">
        <v>68</v>
      </c>
      <c r="E53" s="25">
        <v>68</v>
      </c>
      <c r="F53" s="25"/>
      <c r="G53" s="25">
        <v>72</v>
      </c>
      <c r="H53" s="25"/>
      <c r="I53" s="25">
        <f>SUM(G53-D53)</f>
        <v>4</v>
      </c>
      <c r="J53" s="2">
        <f>SUM(I53/E53)</f>
        <v>5.8823529411764705E-2</v>
      </c>
    </row>
    <row r="54" spans="1:10" x14ac:dyDescent="0.25">
      <c r="A54" s="36">
        <v>110</v>
      </c>
      <c r="B54" s="33" t="s">
        <v>45</v>
      </c>
      <c r="C54" s="34" t="s">
        <v>44</v>
      </c>
      <c r="D54" s="25">
        <v>8525</v>
      </c>
      <c r="E54" s="25">
        <v>8525</v>
      </c>
      <c r="F54" s="25"/>
      <c r="G54" s="25">
        <v>8600</v>
      </c>
      <c r="H54" s="25"/>
      <c r="I54" s="25">
        <f>SUM(G54-D54)</f>
        <v>75</v>
      </c>
      <c r="J54" s="2">
        <f>SUM(I54/E54)</f>
        <v>8.7976539589442824E-3</v>
      </c>
    </row>
    <row r="55" spans="1:10" x14ac:dyDescent="0.25">
      <c r="A55" s="36"/>
      <c r="B55" s="33"/>
      <c r="C55" s="38" t="s">
        <v>43</v>
      </c>
      <c r="D55" s="25">
        <v>100</v>
      </c>
      <c r="E55" s="25">
        <v>118.22</v>
      </c>
      <c r="F55" s="25"/>
      <c r="G55" s="25">
        <v>150</v>
      </c>
      <c r="H55" s="25"/>
      <c r="I55" s="25">
        <f>SUM(G55-D55)</f>
        <v>50</v>
      </c>
    </row>
    <row r="56" spans="1:10" x14ac:dyDescent="0.25">
      <c r="A56" s="36"/>
      <c r="B56" s="39">
        <v>260</v>
      </c>
      <c r="C56" s="38" t="s">
        <v>42</v>
      </c>
      <c r="D56" s="25">
        <v>325</v>
      </c>
      <c r="E56" s="25">
        <v>322</v>
      </c>
      <c r="F56" s="25">
        <f>SUM(E56-D56)</f>
        <v>-3</v>
      </c>
      <c r="G56" s="25">
        <v>375</v>
      </c>
      <c r="H56" s="25"/>
      <c r="I56" s="25">
        <f>SUM(G56-D56)</f>
        <v>50</v>
      </c>
    </row>
    <row r="57" spans="1:10" x14ac:dyDescent="0.25">
      <c r="A57" s="36"/>
      <c r="B57" s="33"/>
      <c r="C57" s="34" t="s">
        <v>30</v>
      </c>
      <c r="D57" s="15">
        <f>SUM(D50:D56)</f>
        <v>10348</v>
      </c>
      <c r="E57" s="15">
        <f>SUM(E50:E56)</f>
        <v>10163.219999999999</v>
      </c>
      <c r="F57" s="15">
        <f>SUM(F50:F56)</f>
        <v>-3</v>
      </c>
      <c r="G57" s="15">
        <f>SUM(G47:G56)</f>
        <v>10787</v>
      </c>
      <c r="H57" s="15">
        <f>SUM(H50:H56)</f>
        <v>0</v>
      </c>
      <c r="I57" s="15">
        <f>SUM(I47:I56)</f>
        <v>379</v>
      </c>
    </row>
    <row r="58" spans="1:10" x14ac:dyDescent="0.25">
      <c r="A58" s="37">
        <f>SUM(A50:A57)</f>
        <v>260</v>
      </c>
      <c r="B58" s="33"/>
      <c r="C58" s="32"/>
      <c r="D58" s="20"/>
      <c r="E58" s="20"/>
      <c r="F58" s="20"/>
      <c r="G58" s="20"/>
      <c r="H58" s="20"/>
      <c r="I58" s="20"/>
    </row>
    <row r="59" spans="1:10" x14ac:dyDescent="0.25">
      <c r="A59" s="36"/>
      <c r="B59" s="33"/>
      <c r="C59" s="32"/>
      <c r="D59" s="20"/>
      <c r="E59" s="20"/>
      <c r="F59" s="20"/>
      <c r="G59" s="20"/>
      <c r="H59" s="20"/>
      <c r="I59" s="20"/>
    </row>
    <row r="60" spans="1:10" x14ac:dyDescent="0.25">
      <c r="A60" s="35" t="s">
        <v>41</v>
      </c>
      <c r="B60" s="35"/>
      <c r="C60" s="32"/>
      <c r="D60" s="20"/>
      <c r="E60" s="20"/>
      <c r="F60" s="20"/>
      <c r="G60" s="20"/>
      <c r="H60" s="20"/>
      <c r="I60" s="20"/>
    </row>
    <row r="61" spans="1:10" x14ac:dyDescent="0.25">
      <c r="A61" s="33"/>
      <c r="B61" s="33"/>
      <c r="C61" s="34" t="s">
        <v>40</v>
      </c>
      <c r="D61" s="25">
        <v>0</v>
      </c>
      <c r="E61" s="25"/>
      <c r="F61" s="25"/>
      <c r="G61" s="25">
        <v>0</v>
      </c>
      <c r="H61" s="25"/>
      <c r="I61" s="25"/>
    </row>
    <row r="62" spans="1:10" x14ac:dyDescent="0.25">
      <c r="A62" s="33"/>
      <c r="B62" s="33"/>
      <c r="C62" s="34" t="s">
        <v>39</v>
      </c>
      <c r="D62" s="25">
        <v>0</v>
      </c>
      <c r="E62" s="25"/>
      <c r="F62" s="25"/>
      <c r="G62" s="25">
        <v>0</v>
      </c>
      <c r="H62" s="25"/>
      <c r="I62" s="25"/>
    </row>
    <row r="63" spans="1:10" x14ac:dyDescent="0.25">
      <c r="A63" s="33"/>
      <c r="B63" s="33"/>
      <c r="C63" s="34" t="s">
        <v>38</v>
      </c>
      <c r="D63" s="25"/>
      <c r="E63" s="25"/>
      <c r="F63" s="25"/>
      <c r="G63" s="25"/>
      <c r="H63" s="25"/>
      <c r="I63" s="25"/>
    </row>
    <row r="64" spans="1:10" x14ac:dyDescent="0.25">
      <c r="A64" s="33"/>
      <c r="B64" s="33"/>
      <c r="C64" s="32"/>
      <c r="D64" s="20"/>
      <c r="E64" s="20"/>
      <c r="F64" s="20"/>
      <c r="G64" s="20"/>
      <c r="H64" s="20"/>
      <c r="I64" s="20"/>
    </row>
    <row r="65" spans="1:10" x14ac:dyDescent="0.25">
      <c r="A65" s="33"/>
      <c r="B65" s="33"/>
      <c r="C65" s="34" t="s">
        <v>30</v>
      </c>
      <c r="D65" s="15">
        <f>SUM(D61:D63)</f>
        <v>0</v>
      </c>
      <c r="E65" s="15">
        <f>SUM(E61:E63)</f>
        <v>0</v>
      </c>
      <c r="F65" s="15">
        <f>SUM(F61:F63)</f>
        <v>0</v>
      </c>
      <c r="G65" s="15">
        <f>SUM(G61:G63)</f>
        <v>0</v>
      </c>
      <c r="H65" s="15">
        <f>SUM(H61:H63)</f>
        <v>0</v>
      </c>
      <c r="I65" s="15">
        <f>SUM(I61:I63)</f>
        <v>0</v>
      </c>
    </row>
    <row r="66" spans="1:10" x14ac:dyDescent="0.25">
      <c r="A66" s="33"/>
      <c r="B66" s="33"/>
      <c r="C66" s="32"/>
      <c r="D66" s="20"/>
      <c r="E66" s="20"/>
      <c r="F66" s="20"/>
      <c r="G66" s="20"/>
      <c r="H66" s="20"/>
      <c r="I66" s="20"/>
    </row>
    <row r="67" spans="1:10" x14ac:dyDescent="0.25">
      <c r="A67" s="24" t="s">
        <v>26</v>
      </c>
      <c r="B67" s="23"/>
      <c r="C67" s="31"/>
      <c r="D67" s="22">
        <f>SUM(D65+D57+D43+D30+D17+D8)</f>
        <v>95411.573202614381</v>
      </c>
      <c r="E67" s="22">
        <f>SUM(E65+E57+E43+E30+E17+E8)</f>
        <v>93391.857254901959</v>
      </c>
      <c r="F67" s="22">
        <f>SUM(F65+F57+F43+F30+F17+F8)</f>
        <v>-3</v>
      </c>
      <c r="G67" s="22">
        <f>SUM(G8+G17+G30+G43+G57+G65)</f>
        <v>95565.11</v>
      </c>
      <c r="H67" s="22">
        <f>SUM(H65+H57+H43+H30+H17+H8)</f>
        <v>0</v>
      </c>
      <c r="I67" s="22">
        <f>SUM(I65+I57+I43+I30+I17+I8)</f>
        <v>2403.52</v>
      </c>
    </row>
    <row r="68" spans="1:10" x14ac:dyDescent="0.25">
      <c r="C68" s="21"/>
      <c r="D68" s="20"/>
      <c r="E68" s="20"/>
      <c r="F68" s="20"/>
      <c r="G68" s="20"/>
      <c r="H68" s="20"/>
      <c r="I68" s="20"/>
    </row>
    <row r="69" spans="1:10" x14ac:dyDescent="0.25">
      <c r="A69" s="30">
        <f>SUM(A19+A31+A44+A58)</f>
        <v>1019</v>
      </c>
      <c r="C69" s="21"/>
      <c r="D69" s="20"/>
      <c r="E69" s="20"/>
      <c r="F69" s="20"/>
      <c r="G69" s="29">
        <f>SUM(G67+A69)</f>
        <v>96584.11</v>
      </c>
      <c r="H69" s="20"/>
      <c r="I69" s="20"/>
    </row>
    <row r="70" spans="1:10" x14ac:dyDescent="0.25">
      <c r="A70" s="28" t="s">
        <v>37</v>
      </c>
      <c r="B70" s="28"/>
      <c r="C70" s="28"/>
      <c r="D70" s="20"/>
      <c r="E70" s="20"/>
      <c r="F70" s="20"/>
      <c r="G70" s="20"/>
      <c r="H70" s="20"/>
      <c r="I70" s="20"/>
    </row>
    <row r="71" spans="1:10" x14ac:dyDescent="0.25">
      <c r="C71" s="21"/>
      <c r="D71" s="20"/>
      <c r="E71" s="20"/>
      <c r="F71" s="20"/>
      <c r="G71" s="20"/>
      <c r="H71" s="20"/>
      <c r="I71" s="20"/>
    </row>
    <row r="72" spans="1:10" x14ac:dyDescent="0.25">
      <c r="C72" s="27" t="s">
        <v>36</v>
      </c>
      <c r="D72" s="26"/>
      <c r="E72" s="26"/>
      <c r="F72" s="26"/>
      <c r="G72" s="26">
        <v>700</v>
      </c>
      <c r="H72" s="26"/>
      <c r="I72" s="26"/>
    </row>
    <row r="73" spans="1:10" x14ac:dyDescent="0.25">
      <c r="C73" s="6" t="s">
        <v>35</v>
      </c>
      <c r="D73" s="25">
        <v>1500</v>
      </c>
      <c r="E73" s="25"/>
      <c r="F73" s="25"/>
      <c r="G73" s="25">
        <v>1500</v>
      </c>
      <c r="H73" s="25"/>
      <c r="I73" s="25"/>
    </row>
    <row r="74" spans="1:10" x14ac:dyDescent="0.25">
      <c r="C74" s="6" t="s">
        <v>34</v>
      </c>
      <c r="D74" s="25">
        <v>85</v>
      </c>
      <c r="E74" s="25">
        <v>85</v>
      </c>
      <c r="F74" s="25"/>
      <c r="G74" s="25">
        <v>85</v>
      </c>
      <c r="H74" s="25"/>
      <c r="I74" s="25"/>
    </row>
    <row r="75" spans="1:10" x14ac:dyDescent="0.25">
      <c r="C75" s="6" t="s">
        <v>33</v>
      </c>
      <c r="D75" s="25">
        <v>1000</v>
      </c>
      <c r="E75" s="25">
        <v>0</v>
      </c>
      <c r="F75" s="25"/>
      <c r="G75" s="25">
        <v>0</v>
      </c>
      <c r="H75" s="25"/>
      <c r="I75" s="25"/>
    </row>
    <row r="76" spans="1:10" x14ac:dyDescent="0.25">
      <c r="C76" s="6" t="s">
        <v>32</v>
      </c>
      <c r="D76" s="25">
        <v>28072</v>
      </c>
      <c r="E76" s="25">
        <v>28072</v>
      </c>
      <c r="F76" s="25"/>
      <c r="G76" s="25">
        <v>28763</v>
      </c>
      <c r="H76" s="25"/>
      <c r="I76" s="25"/>
    </row>
    <row r="77" spans="1:10" x14ac:dyDescent="0.25">
      <c r="C77" s="6" t="s">
        <v>31</v>
      </c>
      <c r="D77" s="25">
        <v>54645.62</v>
      </c>
      <c r="E77" s="25"/>
      <c r="F77" s="25">
        <v>5372.01</v>
      </c>
      <c r="G77" s="25">
        <v>60000</v>
      </c>
      <c r="H77" s="25"/>
      <c r="I77" s="25">
        <f>SUM(G77-D77)</f>
        <v>5354.3799999999974</v>
      </c>
      <c r="J77" s="2">
        <f>SUM((G77-D77)/D77)</f>
        <v>9.7983699333999641E-2</v>
      </c>
    </row>
    <row r="78" spans="1:10" x14ac:dyDescent="0.25">
      <c r="C78" s="21"/>
      <c r="D78" s="20"/>
      <c r="E78" s="20"/>
      <c r="F78" s="20"/>
      <c r="G78" s="20"/>
      <c r="H78" s="20"/>
      <c r="I78" s="20"/>
    </row>
    <row r="79" spans="1:10" x14ac:dyDescent="0.25">
      <c r="A79" s="24" t="s">
        <v>25</v>
      </c>
      <c r="B79" s="23"/>
      <c r="C79" s="22" t="s">
        <v>30</v>
      </c>
      <c r="D79" s="22">
        <f>SUM(D73:D77)</f>
        <v>85302.62</v>
      </c>
      <c r="E79" s="22">
        <f>SUM(E73:E77)</f>
        <v>28157</v>
      </c>
      <c r="F79" s="22">
        <f>SUM(F73:F77)</f>
        <v>5372.01</v>
      </c>
      <c r="G79" s="22">
        <f>SUM(G72:G77)</f>
        <v>91048</v>
      </c>
      <c r="H79" s="22">
        <f>SUM(H73:H77)</f>
        <v>0</v>
      </c>
      <c r="I79" s="22">
        <f>SUM(I73:I77)</f>
        <v>5354.3799999999974</v>
      </c>
    </row>
    <row r="80" spans="1:10" ht="16.5" thickBot="1" x14ac:dyDescent="0.3">
      <c r="C80" s="21"/>
      <c r="D80" s="20"/>
      <c r="E80" s="20"/>
      <c r="F80" s="20"/>
      <c r="G80" s="20"/>
      <c r="H80" s="20"/>
      <c r="I80" s="20"/>
    </row>
    <row r="81" spans="1:16" x14ac:dyDescent="0.25">
      <c r="A81" s="13" t="s">
        <v>29</v>
      </c>
      <c r="B81" s="12"/>
      <c r="C81" s="19"/>
      <c r="D81" s="18" t="s">
        <v>28</v>
      </c>
      <c r="E81" s="18"/>
      <c r="F81" s="17"/>
      <c r="G81" s="18" t="s">
        <v>27</v>
      </c>
      <c r="H81" s="18"/>
      <c r="I81" s="17"/>
    </row>
    <row r="82" spans="1:16" x14ac:dyDescent="0.25">
      <c r="A82" s="13"/>
      <c r="B82" s="12"/>
      <c r="C82" s="16" t="s">
        <v>26</v>
      </c>
      <c r="D82" s="15">
        <f>SUM(D67)</f>
        <v>95411.573202614381</v>
      </c>
      <c r="E82" s="15">
        <f>SUM(E67)</f>
        <v>93391.857254901959</v>
      </c>
      <c r="F82" s="14">
        <f>SUM(F67)</f>
        <v>-3</v>
      </c>
      <c r="G82" s="15">
        <f>SUM(G8+G17+G30+G43+G57+G65+A69)</f>
        <v>96584.11</v>
      </c>
      <c r="H82" s="15">
        <f>SUM(H67)</f>
        <v>0</v>
      </c>
      <c r="I82" s="14">
        <f>SUM(I67)</f>
        <v>2403.52</v>
      </c>
    </row>
    <row r="83" spans="1:16" x14ac:dyDescent="0.25">
      <c r="A83" s="13"/>
      <c r="B83" s="12"/>
      <c r="C83" s="16" t="s">
        <v>25</v>
      </c>
      <c r="D83" s="15">
        <f>SUM(D79)</f>
        <v>85302.62</v>
      </c>
      <c r="E83" s="15">
        <f>SUM(E79)</f>
        <v>28157</v>
      </c>
      <c r="F83" s="14">
        <f>SUM(F79)</f>
        <v>5372.01</v>
      </c>
      <c r="G83" s="15">
        <f>SUM(G79)</f>
        <v>91048</v>
      </c>
      <c r="H83" s="15">
        <f>SUM(H79)</f>
        <v>0</v>
      </c>
      <c r="I83" s="14">
        <f>SUM(I79)</f>
        <v>5354.3799999999974</v>
      </c>
    </row>
    <row r="84" spans="1:16" x14ac:dyDescent="0.25">
      <c r="A84" s="13"/>
      <c r="B84" s="12"/>
      <c r="C84" s="16" t="s">
        <v>24</v>
      </c>
      <c r="D84" s="15">
        <f>SUM(D83-D82)</f>
        <v>-10108.953202614386</v>
      </c>
      <c r="E84" s="15">
        <f>SUM(E83-E82)</f>
        <v>-65234.857254901959</v>
      </c>
      <c r="F84" s="14">
        <f>SUM(F83-F82)</f>
        <v>5375.01</v>
      </c>
      <c r="G84" s="15">
        <f>SUM(G83-G82)</f>
        <v>-5536.1100000000006</v>
      </c>
      <c r="H84" s="15">
        <f>SUM(H83-H82)</f>
        <v>0</v>
      </c>
      <c r="I84" s="14">
        <f>SUM(I83-I82)</f>
        <v>2950.8599999999974</v>
      </c>
    </row>
    <row r="85" spans="1:16" ht="16.5" thickBot="1" x14ac:dyDescent="0.3">
      <c r="A85" s="13"/>
      <c r="B85" s="12"/>
      <c r="C85" s="11"/>
      <c r="D85" s="10"/>
      <c r="E85" s="10"/>
      <c r="F85" s="9"/>
      <c r="G85" s="10"/>
      <c r="H85" s="10"/>
      <c r="I85" s="9"/>
    </row>
    <row r="87" spans="1:16" x14ac:dyDescent="0.25">
      <c r="A87" s="8" t="s">
        <v>23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P87" s="6"/>
    </row>
    <row r="88" spans="1:16" x14ac:dyDescent="0.25">
      <c r="A88" s="3" t="s">
        <v>22</v>
      </c>
      <c r="B88" s="3" t="s">
        <v>21</v>
      </c>
      <c r="C88" s="3" t="s">
        <v>20</v>
      </c>
      <c r="D88" s="7">
        <v>202</v>
      </c>
      <c r="E88" s="3" t="s">
        <v>18</v>
      </c>
      <c r="F88" s="4" t="s">
        <v>17</v>
      </c>
      <c r="G88" s="3" t="s">
        <v>16</v>
      </c>
      <c r="H88" s="3" t="s">
        <v>15</v>
      </c>
      <c r="I88" s="3" t="s">
        <v>14</v>
      </c>
      <c r="J88" s="4" t="s">
        <v>13</v>
      </c>
      <c r="K88" s="4" t="s">
        <v>12</v>
      </c>
      <c r="L88" s="4" t="s">
        <v>11</v>
      </c>
      <c r="M88" s="3" t="s">
        <v>10</v>
      </c>
      <c r="N88" s="3"/>
      <c r="P88" s="6"/>
    </row>
    <row r="89" spans="1:16" x14ac:dyDescent="0.25">
      <c r="A89" s="3">
        <v>1</v>
      </c>
      <c r="B89" s="3" t="s">
        <v>9</v>
      </c>
      <c r="C89" s="3" t="s">
        <v>8</v>
      </c>
      <c r="D89" s="7"/>
      <c r="E89" s="3">
        <v>22.66</v>
      </c>
      <c r="F89" s="4">
        <v>22</v>
      </c>
      <c r="G89" s="3">
        <v>40</v>
      </c>
      <c r="H89" s="3">
        <v>0</v>
      </c>
      <c r="I89" s="3">
        <v>26</v>
      </c>
      <c r="J89" s="4">
        <v>1760</v>
      </c>
      <c r="K89" s="4">
        <v>45760</v>
      </c>
      <c r="L89" s="4">
        <v>3500.64</v>
      </c>
      <c r="M89" s="3" t="s">
        <v>1</v>
      </c>
      <c r="N89" s="3" t="s">
        <v>7</v>
      </c>
      <c r="P89" s="6"/>
    </row>
    <row r="90" spans="1:16" x14ac:dyDescent="0.25">
      <c r="A90" s="3">
        <v>2</v>
      </c>
      <c r="B90" s="3" t="s">
        <v>6</v>
      </c>
      <c r="C90" s="3" t="s">
        <v>2</v>
      </c>
      <c r="D90" s="7"/>
      <c r="E90" s="3">
        <v>14.95</v>
      </c>
      <c r="F90" s="4">
        <v>14.5</v>
      </c>
      <c r="G90" s="3">
        <v>16</v>
      </c>
      <c r="H90" s="3">
        <v>0</v>
      </c>
      <c r="I90" s="3">
        <v>26</v>
      </c>
      <c r="J90" s="4">
        <v>464</v>
      </c>
      <c r="K90" s="4">
        <v>12064</v>
      </c>
      <c r="L90" s="4">
        <v>461.45</v>
      </c>
      <c r="M90" s="3" t="s">
        <v>5</v>
      </c>
      <c r="N90" s="3" t="s">
        <v>4</v>
      </c>
      <c r="P90" s="6"/>
    </row>
    <row r="91" spans="1:16" x14ac:dyDescent="0.25">
      <c r="A91" s="3">
        <v>1</v>
      </c>
      <c r="B91" s="3" t="s">
        <v>3</v>
      </c>
      <c r="C91" s="3" t="s">
        <v>2</v>
      </c>
      <c r="D91" s="7"/>
      <c r="E91" s="3">
        <v>10.82</v>
      </c>
      <c r="F91" s="4">
        <v>10.5</v>
      </c>
      <c r="G91" s="3">
        <v>8</v>
      </c>
      <c r="H91" s="3">
        <v>0</v>
      </c>
      <c r="I91" s="3">
        <v>26</v>
      </c>
      <c r="J91" s="4">
        <v>168</v>
      </c>
      <c r="K91" s="4">
        <v>4368</v>
      </c>
      <c r="L91" s="4">
        <v>334.15</v>
      </c>
      <c r="M91" s="3" t="s">
        <v>1</v>
      </c>
      <c r="N91" s="3" t="s">
        <v>0</v>
      </c>
      <c r="P91" s="6"/>
    </row>
    <row r="92" spans="1:16" x14ac:dyDescent="0.25">
      <c r="A92" s="3"/>
      <c r="B92" s="3"/>
      <c r="C92" s="3"/>
      <c r="D92" s="7"/>
      <c r="E92" s="3"/>
      <c r="F92" s="4"/>
      <c r="G92" s="3"/>
      <c r="H92" s="3"/>
      <c r="I92" s="3"/>
      <c r="J92" s="4"/>
      <c r="K92" s="4"/>
      <c r="L92" s="4"/>
      <c r="M92" s="3"/>
      <c r="N92" s="3"/>
      <c r="P92" s="6"/>
    </row>
    <row r="93" spans="1:16" x14ac:dyDescent="0.25">
      <c r="A93" s="3"/>
      <c r="B93" s="3"/>
      <c r="C93" s="3"/>
      <c r="D93" s="7"/>
      <c r="E93" s="3"/>
      <c r="F93" s="4"/>
      <c r="G93" s="3">
        <f>SUM(G89:G91)</f>
        <v>64</v>
      </c>
      <c r="H93" s="3"/>
      <c r="I93" s="3"/>
      <c r="J93" s="4">
        <f>SUM(J89:J91)</f>
        <v>2392</v>
      </c>
      <c r="K93" s="4">
        <f>SUM(K89:K91)</f>
        <v>62192</v>
      </c>
      <c r="L93" s="4">
        <f>SUM(L89:L91)</f>
        <v>4296.24</v>
      </c>
      <c r="M93" s="3"/>
      <c r="N93" s="3"/>
      <c r="P93" s="6"/>
    </row>
    <row r="94" spans="1:16" x14ac:dyDescent="0.25">
      <c r="A94" s="3" t="s">
        <v>22</v>
      </c>
      <c r="B94" s="3" t="s">
        <v>21</v>
      </c>
      <c r="C94" s="3" t="s">
        <v>20</v>
      </c>
      <c r="D94" s="5" t="s">
        <v>19</v>
      </c>
      <c r="E94" s="3" t="s">
        <v>18</v>
      </c>
      <c r="F94" s="4" t="s">
        <v>17</v>
      </c>
      <c r="G94" s="3" t="s">
        <v>16</v>
      </c>
      <c r="H94" s="3" t="s">
        <v>15</v>
      </c>
      <c r="I94" s="3" t="s">
        <v>14</v>
      </c>
      <c r="J94" s="4" t="s">
        <v>13</v>
      </c>
      <c r="K94" s="4" t="s">
        <v>12</v>
      </c>
      <c r="L94" s="4" t="s">
        <v>11</v>
      </c>
      <c r="M94" s="3" t="s">
        <v>10</v>
      </c>
      <c r="N94" s="3"/>
      <c r="P94" s="6"/>
    </row>
    <row r="95" spans="1:16" x14ac:dyDescent="0.25">
      <c r="A95" s="3">
        <v>1</v>
      </c>
      <c r="B95" s="3" t="s">
        <v>9</v>
      </c>
      <c r="C95" s="3" t="s">
        <v>8</v>
      </c>
      <c r="D95" s="5">
        <v>22</v>
      </c>
      <c r="E95" s="3">
        <v>22.66</v>
      </c>
      <c r="F95" s="4">
        <v>22.66</v>
      </c>
      <c r="G95" s="3">
        <v>40</v>
      </c>
      <c r="H95" s="3">
        <v>0</v>
      </c>
      <c r="I95" s="3">
        <v>26</v>
      </c>
      <c r="J95" s="4">
        <v>1812.8</v>
      </c>
      <c r="K95" s="4">
        <v>47132.800000000003</v>
      </c>
      <c r="L95" s="4">
        <v>3500.64</v>
      </c>
      <c r="M95" s="3" t="s">
        <v>1</v>
      </c>
      <c r="N95" s="3" t="s">
        <v>7</v>
      </c>
      <c r="P95" s="6"/>
    </row>
    <row r="96" spans="1:16" x14ac:dyDescent="0.25">
      <c r="A96" s="3">
        <v>2</v>
      </c>
      <c r="B96" s="3" t="s">
        <v>6</v>
      </c>
      <c r="C96" s="3" t="s">
        <v>2</v>
      </c>
      <c r="D96" s="5">
        <v>14.5</v>
      </c>
      <c r="E96" s="3">
        <v>14.95</v>
      </c>
      <c r="F96" s="4">
        <v>14.95</v>
      </c>
      <c r="G96" s="3">
        <v>16</v>
      </c>
      <c r="H96" s="3">
        <v>0</v>
      </c>
      <c r="I96" s="3">
        <v>26</v>
      </c>
      <c r="J96" s="4">
        <v>478.4</v>
      </c>
      <c r="K96" s="4">
        <v>12438.4</v>
      </c>
      <c r="L96" s="4">
        <v>951.54</v>
      </c>
      <c r="M96" s="3" t="s">
        <v>5</v>
      </c>
      <c r="N96" s="3" t="s">
        <v>4</v>
      </c>
      <c r="P96" s="6"/>
    </row>
    <row r="97" spans="1:16" x14ac:dyDescent="0.25">
      <c r="A97" s="3">
        <v>1</v>
      </c>
      <c r="B97" s="3" t="s">
        <v>3</v>
      </c>
      <c r="C97" s="3" t="s">
        <v>2</v>
      </c>
      <c r="D97" s="5">
        <v>10.5</v>
      </c>
      <c r="E97" s="3">
        <v>10.82</v>
      </c>
      <c r="F97" s="4">
        <v>10.82</v>
      </c>
      <c r="G97" s="3">
        <v>8</v>
      </c>
      <c r="H97" s="3">
        <v>0</v>
      </c>
      <c r="I97" s="3">
        <v>26</v>
      </c>
      <c r="J97" s="4">
        <v>173.12</v>
      </c>
      <c r="K97" s="4">
        <v>4501.12</v>
      </c>
      <c r="L97" s="4">
        <v>344.36</v>
      </c>
      <c r="M97" s="3" t="s">
        <v>1</v>
      </c>
      <c r="N97" s="3" t="s">
        <v>0</v>
      </c>
      <c r="P97" s="6"/>
    </row>
    <row r="98" spans="1:16" x14ac:dyDescent="0.25">
      <c r="D98" s="5"/>
      <c r="F98" s="4"/>
      <c r="G98" s="3"/>
      <c r="H98" s="3"/>
      <c r="I98" s="3"/>
      <c r="J98" s="4"/>
      <c r="K98" s="4"/>
      <c r="L98" s="4"/>
      <c r="M98" s="3"/>
      <c r="N98" s="3"/>
    </row>
    <row r="99" spans="1:16" x14ac:dyDescent="0.25">
      <c r="F99" s="4"/>
      <c r="G99" s="3">
        <f>SUM(G95:G97)</f>
        <v>64</v>
      </c>
      <c r="H99" s="3"/>
      <c r="I99" s="3"/>
      <c r="J99" s="4">
        <f>SUM(J95:J97)</f>
        <v>2464.3199999999997</v>
      </c>
      <c r="K99" s="4">
        <f>SUM(K95:K97)</f>
        <v>64072.320000000007</v>
      </c>
      <c r="L99" s="4">
        <f>SUM(L95:L97)</f>
        <v>4796.54</v>
      </c>
      <c r="M99" s="3"/>
      <c r="N99" s="3"/>
    </row>
    <row r="101" spans="1:16" x14ac:dyDescent="0.25">
      <c r="L101" s="1">
        <v>951.54</v>
      </c>
    </row>
  </sheetData>
  <mergeCells count="19">
    <mergeCell ref="A2:C2"/>
    <mergeCell ref="A3:B3"/>
    <mergeCell ref="A11:B11"/>
    <mergeCell ref="A20:B20"/>
    <mergeCell ref="A21:B21"/>
    <mergeCell ref="A24:B24"/>
    <mergeCell ref="A28:B28"/>
    <mergeCell ref="A33:B33"/>
    <mergeCell ref="A46:B46"/>
    <mergeCell ref="A48:B48"/>
    <mergeCell ref="A49:B49"/>
    <mergeCell ref="A60:B60"/>
    <mergeCell ref="A87:N87"/>
    <mergeCell ref="A67:B67"/>
    <mergeCell ref="A70:C70"/>
    <mergeCell ref="A79:B79"/>
    <mergeCell ref="A81:B85"/>
    <mergeCell ref="D81:F81"/>
    <mergeCell ref="G81:I81"/>
  </mergeCells>
  <pageMargins left="0.7" right="0.7" top="0.75" bottom="0.75" header="0.3" footer="0.3"/>
  <pageSetup paperSize="5" scale="6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propsed budget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McBeth</dc:creator>
  <cp:lastModifiedBy>Jeannie McBeth</cp:lastModifiedBy>
  <dcterms:created xsi:type="dcterms:W3CDTF">2025-12-01T20:59:13Z</dcterms:created>
  <dcterms:modified xsi:type="dcterms:W3CDTF">2025-12-01T20:59:51Z</dcterms:modified>
</cp:coreProperties>
</file>